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50" windowHeight="6330" activeTab="0"/>
  </bookViews>
  <sheets>
    <sheet name="Spearman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<sst xmlns="http://schemas.openxmlformats.org/spreadsheetml/2006/main" count="54" uniqueCount="24">
  <si>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Enter raw data,</t>
  </si>
  <si>
    <t>Calculated ranks</t>
  </si>
  <si>
    <t>using "x" for blanks:</t>
  </si>
  <si>
    <t>X</t>
  </si>
  <si>
    <t>Y</t>
  </si>
  <si>
    <t>(X-Y)^2</t>
  </si>
  <si>
    <t>x</t>
  </si>
  <si>
    <t>x</t>
  </si>
  <si>
    <t>Put both in order by X,</t>
  </si>
  <si>
    <t>replace ties by average ranks</t>
  </si>
  <si>
    <t>Paste values,</t>
  </si>
  <si>
    <t>do same for Y</t>
  </si>
  <si>
    <t>p=</t>
  </si>
  <si>
    <t>two-tail</t>
  </si>
  <si>
    <t>sum=</t>
  </si>
  <si>
    <t>t=</t>
  </si>
  <si>
    <t>rs =</t>
  </si>
  <si>
    <t>Copy ranks</t>
  </si>
  <si>
    <t>and paste values</t>
  </si>
  <si>
    <t>Enter info into bolded boxes, make manipulations in light boxes, answer appears in yellow boxes at bottom.</t>
  </si>
  <si>
    <t>Automatically (sort of) calculates Spearman rank correlations</t>
  </si>
  <si>
    <t>(Spearman's rho)</t>
  </si>
  <si>
    <t>n=</t>
  </si>
  <si>
    <t>df=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</si>
</sst>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3.875" style="1" customWidth="1"/>
    <col min="2" max="2" width="9.875" style="1" customWidth="1"/>
    <col min="3" max="4" width="9.00390625" style="1" customWidth="1"/>
    <col min="5" max="5" width="1.875" style="1" customWidth="1"/>
    <col min="6" max="7" width="8.50390625" style="1" customWidth="1"/>
    <col min="8" max="8" width="1.875" style="1" customWidth="1"/>
    <col min="9" max="10" width="9.00390625" style="1" customWidth="1"/>
    <col min="11" max="11" width="2.00390625" style="1" customWidth="1"/>
    <col min="12" max="13" width="9.00390625" style="1" customWidth="1"/>
    <col min="14" max="14" width="8.875" style="1" customWidth="1"/>
    <col min="15" max="16" width="9.00390625" style="1" customWidth="1"/>
    <col min="17" max="17" width="3.00390625" style="1" customWidth="1"/>
    <col min="18" max="18" width="9.00390625" style="1" customWidth="1"/>
    <col min="19" max="16384" width="8.75390625" style="1" customWidth="1"/>
  </cols>
  <sheetData>
    <row r="1" ht="15">
      <c r="A1" s="1" t="s">
        <v>20</v>
      </c>
    </row>
    <row r="2" ht="15">
      <c r="A2" s="1" t="s">
        <v>19</v>
      </c>
    </row>
    <row r="4" spans="3:15" ht="15">
      <c r="C4" s="1" t="s">
        <v>0</v>
      </c>
      <c r="F4" s="1" t="s">
        <v>1</v>
      </c>
      <c r="I4" s="1" t="s">
        <v>17</v>
      </c>
      <c r="L4" s="1" t="s">
        <v>8</v>
      </c>
      <c r="O4" s="1" t="s">
        <v>10</v>
      </c>
    </row>
    <row r="5" spans="3:15" ht="15.75" thickBot="1">
      <c r="C5" s="1" t="s">
        <v>2</v>
      </c>
      <c r="I5" s="1" t="s">
        <v>18</v>
      </c>
      <c r="L5" s="1" t="s">
        <v>9</v>
      </c>
      <c r="O5" s="1" t="s">
        <v>11</v>
      </c>
    </row>
    <row r="6" spans="3:18" ht="15.75" thickBot="1">
      <c r="C6" s="4" t="s">
        <v>3</v>
      </c>
      <c r="D6" s="5" t="s">
        <v>4</v>
      </c>
      <c r="E6" s="2"/>
      <c r="F6" s="2" t="str">
        <f>C6</f>
        <v>X</v>
      </c>
      <c r="G6" s="2" t="str">
        <f>D6</f>
        <v>Y</v>
      </c>
      <c r="H6" s="2"/>
      <c r="I6" s="2" t="str">
        <f>C6</f>
        <v>X</v>
      </c>
      <c r="J6" s="2" t="str">
        <f>D6</f>
        <v>Y</v>
      </c>
      <c r="K6" s="2"/>
      <c r="L6" s="2" t="str">
        <f>F6</f>
        <v>X</v>
      </c>
      <c r="M6" s="2" t="str">
        <f>G6</f>
        <v>Y</v>
      </c>
      <c r="N6" s="2"/>
      <c r="O6" s="2" t="str">
        <f>I6</f>
        <v>X</v>
      </c>
      <c r="P6" s="2" t="str">
        <f>J6</f>
        <v>Y</v>
      </c>
      <c r="Q6" s="2"/>
      <c r="R6" s="1" t="s">
        <v>5</v>
      </c>
    </row>
    <row r="7" spans="1:18" ht="16.5">
      <c r="A7" s="1">
        <f>IF(AND(C7&lt;&gt;"x",C8="x"),B7,"")</f>
      </c>
      <c r="B7" s="1">
        <v>1</v>
      </c>
      <c r="C7" s="11">
        <v>1</v>
      </c>
      <c r="D7" s="12">
        <v>6.2188299801170634</v>
      </c>
      <c r="F7" s="25">
        <f>RANK(C7,C$7:C$41,1)</f>
        <v>1</v>
      </c>
      <c r="G7" s="26">
        <f>RANK(D7,D$7:D$41,1)</f>
        <v>2</v>
      </c>
      <c r="I7" s="15">
        <v>1</v>
      </c>
      <c r="J7" s="16">
        <v>2</v>
      </c>
      <c r="K7"/>
      <c r="L7" s="15">
        <v>1</v>
      </c>
      <c r="M7" s="16">
        <v>2</v>
      </c>
      <c r="N7"/>
      <c r="O7" s="15">
        <v>20</v>
      </c>
      <c r="P7" s="16">
        <v>1</v>
      </c>
      <c r="R7" s="1">
        <f>(O7-P7)^2</f>
        <v>361</v>
      </c>
    </row>
    <row r="8" spans="1:18" ht="16.5">
      <c r="A8" s="1">
        <f aca="true" t="shared" si="0" ref="A8:A41">IF(AND(C8&lt;&gt;"x",C9="x"),B8,"")</f>
      </c>
      <c r="B8" s="1">
        <v>2</v>
      </c>
      <c r="C8" s="13">
        <v>2</v>
      </c>
      <c r="D8" s="14">
        <v>8.797966000635391</v>
      </c>
      <c r="F8" s="27">
        <f aca="true" t="shared" si="1" ref="F8:F41">RANK(C8,C$7:C$41,1)</f>
        <v>2</v>
      </c>
      <c r="G8" s="28">
        <f aca="true" t="shared" si="2" ref="G8:G41">RANK(D8,D$7:D$41,1)</f>
        <v>4</v>
      </c>
      <c r="I8" s="17">
        <v>2</v>
      </c>
      <c r="J8" s="18">
        <v>4</v>
      </c>
      <c r="K8"/>
      <c r="L8" s="17">
        <v>2</v>
      </c>
      <c r="M8" s="18">
        <v>4</v>
      </c>
      <c r="N8"/>
      <c r="O8" s="17">
        <v>1</v>
      </c>
      <c r="P8" s="18">
        <f>AVERAGE(B8:B9)</f>
        <v>2.5</v>
      </c>
      <c r="R8" s="1">
        <f aca="true" t="shared" si="3" ref="R8:R41">(O8-P8)^2</f>
        <v>2.25</v>
      </c>
    </row>
    <row r="9" spans="1:18" ht="16.5">
      <c r="A9" s="1">
        <f t="shared" si="0"/>
      </c>
      <c r="B9" s="1">
        <v>3</v>
      </c>
      <c r="C9" s="13">
        <v>3</v>
      </c>
      <c r="D9" s="14">
        <v>11.948945209044721</v>
      </c>
      <c r="F9" s="27">
        <f t="shared" si="1"/>
        <v>3</v>
      </c>
      <c r="G9" s="28">
        <f t="shared" si="2"/>
        <v>6</v>
      </c>
      <c r="I9" s="17">
        <v>3</v>
      </c>
      <c r="J9" s="18">
        <v>6</v>
      </c>
      <c r="K9"/>
      <c r="L9" s="17">
        <v>3</v>
      </c>
      <c r="M9" s="18">
        <v>6</v>
      </c>
      <c r="N9"/>
      <c r="O9" s="17">
        <v>19</v>
      </c>
      <c r="P9" s="18">
        <f>AVERAGE(B8:B9)</f>
        <v>2.5</v>
      </c>
      <c r="R9" s="1">
        <f t="shared" si="3"/>
        <v>272.25</v>
      </c>
    </row>
    <row r="10" spans="1:18" ht="16.5">
      <c r="A10" s="1">
        <f t="shared" si="0"/>
      </c>
      <c r="B10" s="1">
        <v>4</v>
      </c>
      <c r="C10" s="13">
        <v>4</v>
      </c>
      <c r="D10" s="14">
        <v>15.579393785621258</v>
      </c>
      <c r="F10" s="27">
        <f t="shared" si="1"/>
        <v>4</v>
      </c>
      <c r="G10" s="28">
        <f t="shared" si="2"/>
        <v>8</v>
      </c>
      <c r="I10" s="17">
        <v>4</v>
      </c>
      <c r="J10" s="18">
        <v>8</v>
      </c>
      <c r="K10"/>
      <c r="L10" s="17">
        <v>4</v>
      </c>
      <c r="M10" s="18">
        <v>8</v>
      </c>
      <c r="N10"/>
      <c r="O10" s="17">
        <v>2</v>
      </c>
      <c r="P10" s="18">
        <f>AVERAGE(B10:B11)</f>
        <v>4.5</v>
      </c>
      <c r="R10" s="1">
        <f t="shared" si="3"/>
        <v>6.25</v>
      </c>
    </row>
    <row r="11" spans="1:18" ht="16.5">
      <c r="A11" s="1">
        <f t="shared" si="0"/>
      </c>
      <c r="B11" s="1">
        <v>5</v>
      </c>
      <c r="C11" s="13">
        <v>5</v>
      </c>
      <c r="D11" s="14">
        <v>19.50047698078371</v>
      </c>
      <c r="F11" s="27">
        <f t="shared" si="1"/>
        <v>5</v>
      </c>
      <c r="G11" s="28">
        <f t="shared" si="2"/>
        <v>10</v>
      </c>
      <c r="I11" s="17">
        <v>5</v>
      </c>
      <c r="J11" s="18">
        <v>10</v>
      </c>
      <c r="K11"/>
      <c r="L11" s="17">
        <v>5</v>
      </c>
      <c r="M11" s="18">
        <v>10</v>
      </c>
      <c r="N11"/>
      <c r="O11" s="17">
        <v>18</v>
      </c>
      <c r="P11" s="18">
        <f>AVERAGE(B10:B11)</f>
        <v>4.5</v>
      </c>
      <c r="R11" s="1">
        <f t="shared" si="3"/>
        <v>182.25</v>
      </c>
    </row>
    <row r="12" spans="1:18" ht="16.5">
      <c r="A12" s="1">
        <f t="shared" si="0"/>
      </c>
      <c r="B12" s="1">
        <v>6</v>
      </c>
      <c r="C12" s="13">
        <v>6</v>
      </c>
      <c r="D12" s="14">
        <v>23.432229299313466</v>
      </c>
      <c r="F12" s="27">
        <f t="shared" si="1"/>
        <v>6</v>
      </c>
      <c r="G12" s="28">
        <f t="shared" si="2"/>
        <v>12</v>
      </c>
      <c r="I12" s="17">
        <v>6</v>
      </c>
      <c r="J12" s="18">
        <v>12</v>
      </c>
      <c r="K12"/>
      <c r="L12" s="17">
        <v>6</v>
      </c>
      <c r="M12" s="18">
        <v>12</v>
      </c>
      <c r="N12"/>
      <c r="O12" s="17">
        <v>3</v>
      </c>
      <c r="P12" s="18">
        <f>AVERAGE(B12:B13)</f>
        <v>6.5</v>
      </c>
      <c r="R12" s="1">
        <f t="shared" si="3"/>
        <v>12.25</v>
      </c>
    </row>
    <row r="13" spans="1:18" ht="16.5">
      <c r="A13" s="1">
        <f t="shared" si="0"/>
      </c>
      <c r="B13" s="1">
        <v>7</v>
      </c>
      <c r="C13" s="13">
        <v>7</v>
      </c>
      <c r="D13" s="14">
        <v>27.03059947204354</v>
      </c>
      <c r="F13" s="27">
        <f t="shared" si="1"/>
        <v>7</v>
      </c>
      <c r="G13" s="28">
        <f t="shared" si="2"/>
        <v>14</v>
      </c>
      <c r="I13" s="17">
        <v>7</v>
      </c>
      <c r="J13" s="18">
        <v>14</v>
      </c>
      <c r="K13"/>
      <c r="L13" s="17">
        <v>7</v>
      </c>
      <c r="M13" s="18">
        <v>14</v>
      </c>
      <c r="N13"/>
      <c r="O13" s="17">
        <v>17</v>
      </c>
      <c r="P13" s="18">
        <f>AVERAGE(B12:B13)</f>
        <v>6.5</v>
      </c>
      <c r="R13" s="1">
        <f t="shared" si="3"/>
        <v>110.25</v>
      </c>
    </row>
    <row r="14" spans="1:18" ht="16.5">
      <c r="A14" s="1">
        <f t="shared" si="0"/>
      </c>
      <c r="B14" s="1">
        <v>8</v>
      </c>
      <c r="C14" s="13">
        <v>8</v>
      </c>
      <c r="D14" s="14">
        <v>29.934460876033793</v>
      </c>
      <c r="F14" s="27">
        <f t="shared" si="1"/>
        <v>8</v>
      </c>
      <c r="G14" s="28">
        <f t="shared" si="2"/>
        <v>16</v>
      </c>
      <c r="I14" s="17">
        <v>8</v>
      </c>
      <c r="J14" s="18">
        <v>16</v>
      </c>
      <c r="K14"/>
      <c r="L14" s="17">
        <v>8</v>
      </c>
      <c r="M14" s="18">
        <v>16</v>
      </c>
      <c r="N14"/>
      <c r="O14" s="17">
        <v>4</v>
      </c>
      <c r="P14" s="18">
        <f>AVERAGE(B14:B15)</f>
        <v>8.5</v>
      </c>
      <c r="R14" s="1">
        <f t="shared" si="3"/>
        <v>20.25</v>
      </c>
    </row>
    <row r="15" spans="1:18" ht="16.5">
      <c r="A15" s="1">
        <f t="shared" si="0"/>
      </c>
      <c r="B15" s="1">
        <v>9</v>
      </c>
      <c r="C15" s="13">
        <v>9</v>
      </c>
      <c r="D15" s="14">
        <v>31.82444942422465</v>
      </c>
      <c r="F15" s="27">
        <f t="shared" si="1"/>
        <v>9</v>
      </c>
      <c r="G15" s="28">
        <f t="shared" si="2"/>
        <v>18</v>
      </c>
      <c r="I15" s="17">
        <v>9</v>
      </c>
      <c r="J15" s="18">
        <v>18</v>
      </c>
      <c r="K15"/>
      <c r="L15" s="17">
        <v>9</v>
      </c>
      <c r="M15" s="18">
        <v>18</v>
      </c>
      <c r="N15"/>
      <c r="O15" s="17">
        <v>16</v>
      </c>
      <c r="P15" s="18">
        <f>AVERAGE(B14:B15)</f>
        <v>8.5</v>
      </c>
      <c r="R15" s="1">
        <f t="shared" si="3"/>
        <v>56.25</v>
      </c>
    </row>
    <row r="16" spans="1:18" ht="16.5">
      <c r="A16" s="1">
        <f t="shared" si="0"/>
      </c>
      <c r="B16" s="1">
        <v>10</v>
      </c>
      <c r="C16" s="13">
        <v>10</v>
      </c>
      <c r="D16" s="14">
        <v>32.48060063099904</v>
      </c>
      <c r="F16" s="27">
        <f t="shared" si="1"/>
        <v>10</v>
      </c>
      <c r="G16" s="28">
        <f t="shared" si="2"/>
        <v>20</v>
      </c>
      <c r="I16" s="17">
        <v>10</v>
      </c>
      <c r="J16" s="18">
        <v>20</v>
      </c>
      <c r="K16"/>
      <c r="L16" s="17">
        <v>10</v>
      </c>
      <c r="M16" s="18">
        <v>20</v>
      </c>
      <c r="N16"/>
      <c r="O16" s="17">
        <v>5</v>
      </c>
      <c r="P16" s="18">
        <f>AVERAGE(B16:B17)</f>
        <v>10.5</v>
      </c>
      <c r="R16" s="1">
        <f t="shared" si="3"/>
        <v>30.25</v>
      </c>
    </row>
    <row r="17" spans="1:18" ht="16.5">
      <c r="A17" s="1">
        <f t="shared" si="0"/>
      </c>
      <c r="B17" s="1">
        <v>11</v>
      </c>
      <c r="C17" s="13">
        <v>11</v>
      </c>
      <c r="D17" s="14">
        <v>31.82444942422465</v>
      </c>
      <c r="F17" s="27">
        <f t="shared" si="1"/>
        <v>11</v>
      </c>
      <c r="G17" s="28">
        <f t="shared" si="2"/>
        <v>18</v>
      </c>
      <c r="I17" s="17">
        <v>11</v>
      </c>
      <c r="J17" s="18">
        <v>18</v>
      </c>
      <c r="K17"/>
      <c r="L17" s="17">
        <v>11</v>
      </c>
      <c r="M17" s="18">
        <v>18</v>
      </c>
      <c r="N17"/>
      <c r="O17" s="17">
        <v>15</v>
      </c>
      <c r="P17" s="18">
        <f>AVERAGE(B16:B17)</f>
        <v>10.5</v>
      </c>
      <c r="R17" s="1">
        <f t="shared" si="3"/>
        <v>20.25</v>
      </c>
    </row>
    <row r="18" spans="1:18" ht="16.5">
      <c r="A18" s="1">
        <f t="shared" si="0"/>
      </c>
      <c r="B18" s="1">
        <v>12</v>
      </c>
      <c r="C18" s="13">
        <v>12</v>
      </c>
      <c r="D18" s="14">
        <v>29.934460876033793</v>
      </c>
      <c r="F18" s="27">
        <f t="shared" si="1"/>
        <v>12</v>
      </c>
      <c r="G18" s="28">
        <f t="shared" si="2"/>
        <v>16</v>
      </c>
      <c r="I18" s="17">
        <v>12</v>
      </c>
      <c r="J18" s="18">
        <v>16</v>
      </c>
      <c r="K18"/>
      <c r="L18" s="17">
        <v>12</v>
      </c>
      <c r="M18" s="18">
        <v>16</v>
      </c>
      <c r="N18"/>
      <c r="O18" s="17">
        <v>6</v>
      </c>
      <c r="P18" s="18">
        <f>AVERAGE(B18:B19)</f>
        <v>12.5</v>
      </c>
      <c r="R18" s="1">
        <f t="shared" si="3"/>
        <v>42.25</v>
      </c>
    </row>
    <row r="19" spans="1:18" ht="16.5">
      <c r="A19" s="1">
        <f t="shared" si="0"/>
      </c>
      <c r="B19" s="1">
        <v>13</v>
      </c>
      <c r="C19" s="13">
        <v>13</v>
      </c>
      <c r="D19" s="14">
        <v>27.03059947204354</v>
      </c>
      <c r="F19" s="27">
        <f t="shared" si="1"/>
        <v>13</v>
      </c>
      <c r="G19" s="28">
        <f t="shared" si="2"/>
        <v>14</v>
      </c>
      <c r="I19" s="17">
        <v>13</v>
      </c>
      <c r="J19" s="18">
        <v>14</v>
      </c>
      <c r="K19"/>
      <c r="L19" s="17">
        <v>13</v>
      </c>
      <c r="M19" s="18">
        <v>14</v>
      </c>
      <c r="N19"/>
      <c r="O19" s="17">
        <v>14</v>
      </c>
      <c r="P19" s="18">
        <f>AVERAGE(B18:B19)</f>
        <v>12.5</v>
      </c>
      <c r="R19" s="1">
        <f t="shared" si="3"/>
        <v>2.25</v>
      </c>
    </row>
    <row r="20" spans="1:18" ht="16.5">
      <c r="A20" s="1">
        <f t="shared" si="0"/>
      </c>
      <c r="B20" s="1">
        <v>14</v>
      </c>
      <c r="C20" s="13">
        <v>14</v>
      </c>
      <c r="D20" s="14">
        <v>23.432229299313466</v>
      </c>
      <c r="F20" s="27">
        <f t="shared" si="1"/>
        <v>14</v>
      </c>
      <c r="G20" s="28">
        <f t="shared" si="2"/>
        <v>12</v>
      </c>
      <c r="I20" s="17">
        <v>14</v>
      </c>
      <c r="J20" s="18">
        <v>12</v>
      </c>
      <c r="K20"/>
      <c r="L20" s="17">
        <v>14</v>
      </c>
      <c r="M20" s="18">
        <v>12</v>
      </c>
      <c r="N20"/>
      <c r="O20" s="17">
        <v>7</v>
      </c>
      <c r="P20" s="18">
        <f>AVERAGE(B20:B21)</f>
        <v>14.5</v>
      </c>
      <c r="R20" s="1">
        <f t="shared" si="3"/>
        <v>56.25</v>
      </c>
    </row>
    <row r="21" spans="1:18" ht="16.5">
      <c r="A21" s="1">
        <f t="shared" si="0"/>
      </c>
      <c r="B21" s="1">
        <v>15</v>
      </c>
      <c r="C21" s="13">
        <v>15</v>
      </c>
      <c r="D21" s="14">
        <v>19.50047698078371</v>
      </c>
      <c r="F21" s="27">
        <f t="shared" si="1"/>
        <v>15</v>
      </c>
      <c r="G21" s="28">
        <f t="shared" si="2"/>
        <v>10</v>
      </c>
      <c r="I21" s="17">
        <v>15</v>
      </c>
      <c r="J21" s="18">
        <v>10</v>
      </c>
      <c r="K21"/>
      <c r="L21" s="17">
        <v>15</v>
      </c>
      <c r="M21" s="18">
        <v>10</v>
      </c>
      <c r="N21"/>
      <c r="O21" s="17">
        <v>13</v>
      </c>
      <c r="P21" s="18">
        <f>AVERAGE(B20:B21)</f>
        <v>14.5</v>
      </c>
      <c r="R21" s="1">
        <f t="shared" si="3"/>
        <v>2.25</v>
      </c>
    </row>
    <row r="22" spans="1:18" ht="16.5">
      <c r="A22" s="1">
        <f t="shared" si="0"/>
      </c>
      <c r="B22" s="1">
        <v>16</v>
      </c>
      <c r="C22" s="13">
        <v>16</v>
      </c>
      <c r="D22" s="14">
        <v>15.579393785621258</v>
      </c>
      <c r="F22" s="27">
        <f t="shared" si="1"/>
        <v>16</v>
      </c>
      <c r="G22" s="28">
        <f t="shared" si="2"/>
        <v>8</v>
      </c>
      <c r="I22" s="17">
        <v>16</v>
      </c>
      <c r="J22" s="18">
        <v>8</v>
      </c>
      <c r="K22"/>
      <c r="L22" s="17">
        <v>16</v>
      </c>
      <c r="M22" s="18">
        <v>8</v>
      </c>
      <c r="N22"/>
      <c r="O22" s="17">
        <v>8</v>
      </c>
      <c r="P22" s="18">
        <f>AVERAGE(B22:B23)</f>
        <v>16.5</v>
      </c>
      <c r="R22" s="1">
        <f t="shared" si="3"/>
        <v>72.25</v>
      </c>
    </row>
    <row r="23" spans="1:18" ht="16.5">
      <c r="A23" s="1">
        <f t="shared" si="0"/>
      </c>
      <c r="B23" s="1">
        <v>17</v>
      </c>
      <c r="C23" s="13">
        <v>17</v>
      </c>
      <c r="D23" s="14">
        <v>11.948945209044721</v>
      </c>
      <c r="F23" s="27">
        <f t="shared" si="1"/>
        <v>17</v>
      </c>
      <c r="G23" s="28">
        <f t="shared" si="2"/>
        <v>6</v>
      </c>
      <c r="I23" s="17">
        <v>17</v>
      </c>
      <c r="J23" s="18">
        <v>6</v>
      </c>
      <c r="K23"/>
      <c r="L23" s="17">
        <v>17</v>
      </c>
      <c r="M23" s="18">
        <v>6</v>
      </c>
      <c r="N23"/>
      <c r="O23" s="17">
        <v>12</v>
      </c>
      <c r="P23" s="18">
        <f>AVERAGE(B22:B23)</f>
        <v>16.5</v>
      </c>
      <c r="R23" s="1">
        <f t="shared" si="3"/>
        <v>20.25</v>
      </c>
    </row>
    <row r="24" spans="1:18" ht="16.5">
      <c r="A24" s="1">
        <f t="shared" si="0"/>
      </c>
      <c r="B24" s="1">
        <v>18</v>
      </c>
      <c r="C24" s="13">
        <v>18</v>
      </c>
      <c r="D24" s="14">
        <v>8.797966000635391</v>
      </c>
      <c r="F24" s="27">
        <f t="shared" si="1"/>
        <v>18</v>
      </c>
      <c r="G24" s="28">
        <f t="shared" si="2"/>
        <v>4</v>
      </c>
      <c r="I24" s="17">
        <v>18</v>
      </c>
      <c r="J24" s="18">
        <v>4</v>
      </c>
      <c r="K24"/>
      <c r="L24" s="17">
        <v>18</v>
      </c>
      <c r="M24" s="18">
        <v>4</v>
      </c>
      <c r="N24"/>
      <c r="O24" s="17">
        <v>9</v>
      </c>
      <c r="P24" s="18">
        <f>AVERAGE(B24:B25)</f>
        <v>18.5</v>
      </c>
      <c r="R24" s="1">
        <f t="shared" si="3"/>
        <v>90.25</v>
      </c>
    </row>
    <row r="25" spans="1:18" ht="16.5">
      <c r="A25" s="1">
        <f t="shared" si="0"/>
      </c>
      <c r="B25" s="1">
        <v>19</v>
      </c>
      <c r="C25" s="13">
        <v>19</v>
      </c>
      <c r="D25" s="14">
        <v>6.2188299801170634</v>
      </c>
      <c r="F25" s="27">
        <f t="shared" si="1"/>
        <v>19</v>
      </c>
      <c r="G25" s="28">
        <f t="shared" si="2"/>
        <v>2</v>
      </c>
      <c r="I25" s="17">
        <v>19</v>
      </c>
      <c r="J25" s="18">
        <v>2</v>
      </c>
      <c r="K25"/>
      <c r="L25" s="17">
        <v>19</v>
      </c>
      <c r="M25" s="18">
        <v>2</v>
      </c>
      <c r="N25"/>
      <c r="O25" s="17">
        <v>11</v>
      </c>
      <c r="P25" s="18">
        <f>AVERAGE(B24:B25)</f>
        <v>18.5</v>
      </c>
      <c r="R25" s="1">
        <f t="shared" si="3"/>
        <v>56.25</v>
      </c>
    </row>
    <row r="26" spans="1:18" ht="16.5">
      <c r="A26" s="1">
        <f t="shared" si="0"/>
        <v>20</v>
      </c>
      <c r="B26" s="1">
        <v>20</v>
      </c>
      <c r="C26" s="13">
        <v>20</v>
      </c>
      <c r="D26" s="14">
        <v>4.219964353294357</v>
      </c>
      <c r="F26" s="27">
        <f t="shared" si="1"/>
        <v>20</v>
      </c>
      <c r="G26" s="28">
        <f t="shared" si="2"/>
        <v>1</v>
      </c>
      <c r="I26" s="17">
        <v>20</v>
      </c>
      <c r="J26" s="18">
        <v>1</v>
      </c>
      <c r="K26"/>
      <c r="L26" s="17">
        <v>20</v>
      </c>
      <c r="M26" s="18">
        <v>1</v>
      </c>
      <c r="N26"/>
      <c r="O26" s="17">
        <v>10</v>
      </c>
      <c r="P26" s="18">
        <v>20</v>
      </c>
      <c r="R26" s="1">
        <f t="shared" si="3"/>
        <v>100</v>
      </c>
    </row>
    <row r="27" spans="1:18" ht="16.5">
      <c r="A27" s="1">
        <f t="shared" si="0"/>
      </c>
      <c r="B27" s="1">
        <v>21</v>
      </c>
      <c r="C27" s="21" t="s">
        <v>7</v>
      </c>
      <c r="D27" s="22" t="s">
        <v>7</v>
      </c>
      <c r="F27" s="27" t="e">
        <f t="shared" si="1"/>
        <v>#VALUE!</v>
      </c>
      <c r="G27" s="28" t="e">
        <f t="shared" si="2"/>
        <v>#VALUE!</v>
      </c>
      <c r="I27" s="17"/>
      <c r="J27" s="18"/>
      <c r="K27"/>
      <c r="L27" s="17"/>
      <c r="M27" s="18"/>
      <c r="N27"/>
      <c r="O27" s="17"/>
      <c r="P27" s="18"/>
      <c r="R27" s="1">
        <f t="shared" si="3"/>
        <v>0</v>
      </c>
    </row>
    <row r="28" spans="1:18" ht="16.5">
      <c r="A28" s="1">
        <f t="shared" si="0"/>
      </c>
      <c r="B28" s="1">
        <v>22</v>
      </c>
      <c r="C28" s="21" t="s">
        <v>7</v>
      </c>
      <c r="D28" s="22" t="s">
        <v>7</v>
      </c>
      <c r="F28" s="27" t="e">
        <f t="shared" si="1"/>
        <v>#VALUE!</v>
      </c>
      <c r="G28" s="28" t="e">
        <f t="shared" si="2"/>
        <v>#VALUE!</v>
      </c>
      <c r="I28" s="17"/>
      <c r="J28" s="18"/>
      <c r="K28"/>
      <c r="L28" s="17"/>
      <c r="M28" s="18"/>
      <c r="N28"/>
      <c r="O28" s="17"/>
      <c r="P28" s="18"/>
      <c r="R28" s="1">
        <f t="shared" si="3"/>
        <v>0</v>
      </c>
    </row>
    <row r="29" spans="1:18" ht="16.5">
      <c r="A29" s="1">
        <f t="shared" si="0"/>
      </c>
      <c r="B29" s="1">
        <v>23</v>
      </c>
      <c r="C29" s="21" t="s">
        <v>7</v>
      </c>
      <c r="D29" s="22" t="s">
        <v>7</v>
      </c>
      <c r="F29" s="27" t="e">
        <f t="shared" si="1"/>
        <v>#VALUE!</v>
      </c>
      <c r="G29" s="28" t="e">
        <f t="shared" si="2"/>
        <v>#VALUE!</v>
      </c>
      <c r="I29" s="17"/>
      <c r="J29" s="18"/>
      <c r="K29"/>
      <c r="L29" s="17"/>
      <c r="M29" s="18"/>
      <c r="N29"/>
      <c r="O29" s="17"/>
      <c r="P29" s="18"/>
      <c r="R29" s="1">
        <f t="shared" si="3"/>
        <v>0</v>
      </c>
    </row>
    <row r="30" spans="1:18" ht="16.5">
      <c r="A30" s="1">
        <f t="shared" si="0"/>
      </c>
      <c r="B30" s="1">
        <v>24</v>
      </c>
      <c r="C30" s="21" t="s">
        <v>7</v>
      </c>
      <c r="D30" s="22" t="s">
        <v>7</v>
      </c>
      <c r="F30" s="27" t="e">
        <f t="shared" si="1"/>
        <v>#VALUE!</v>
      </c>
      <c r="G30" s="28" t="e">
        <f t="shared" si="2"/>
        <v>#VALUE!</v>
      </c>
      <c r="I30" s="17"/>
      <c r="J30" s="18"/>
      <c r="K30"/>
      <c r="L30" s="17"/>
      <c r="M30" s="18"/>
      <c r="N30"/>
      <c r="O30" s="17"/>
      <c r="P30" s="18"/>
      <c r="R30" s="1">
        <f t="shared" si="3"/>
        <v>0</v>
      </c>
    </row>
    <row r="31" spans="1:18" ht="16.5">
      <c r="A31" s="1">
        <f t="shared" si="0"/>
      </c>
      <c r="B31" s="1">
        <v>25</v>
      </c>
      <c r="C31" s="21" t="s">
        <v>7</v>
      </c>
      <c r="D31" s="22" t="s">
        <v>7</v>
      </c>
      <c r="F31" s="27" t="e">
        <f t="shared" si="1"/>
        <v>#VALUE!</v>
      </c>
      <c r="G31" s="28" t="e">
        <f t="shared" si="2"/>
        <v>#VALUE!</v>
      </c>
      <c r="I31" s="17"/>
      <c r="J31" s="18"/>
      <c r="K31"/>
      <c r="L31" s="17"/>
      <c r="M31" s="18"/>
      <c r="N31"/>
      <c r="O31" s="17"/>
      <c r="P31" s="18"/>
      <c r="R31" s="1">
        <f t="shared" si="3"/>
        <v>0</v>
      </c>
    </row>
    <row r="32" spans="1:18" ht="16.5">
      <c r="A32" s="1">
        <f t="shared" si="0"/>
      </c>
      <c r="B32" s="1">
        <v>26</v>
      </c>
      <c r="C32" s="21" t="s">
        <v>7</v>
      </c>
      <c r="D32" s="22" t="s">
        <v>7</v>
      </c>
      <c r="F32" s="27" t="e">
        <f t="shared" si="1"/>
        <v>#VALUE!</v>
      </c>
      <c r="G32" s="28" t="e">
        <f t="shared" si="2"/>
        <v>#VALUE!</v>
      </c>
      <c r="I32" s="17"/>
      <c r="J32" s="18"/>
      <c r="K32"/>
      <c r="L32" s="17"/>
      <c r="M32" s="18"/>
      <c r="N32"/>
      <c r="O32" s="17"/>
      <c r="P32" s="18"/>
      <c r="R32" s="1">
        <f t="shared" si="3"/>
        <v>0</v>
      </c>
    </row>
    <row r="33" spans="1:18" ht="16.5">
      <c r="A33" s="1">
        <f t="shared" si="0"/>
      </c>
      <c r="B33" s="1">
        <v>27</v>
      </c>
      <c r="C33" s="21" t="s">
        <v>7</v>
      </c>
      <c r="D33" s="22" t="s">
        <v>7</v>
      </c>
      <c r="F33" s="27" t="e">
        <f t="shared" si="1"/>
        <v>#VALUE!</v>
      </c>
      <c r="G33" s="28" t="e">
        <f t="shared" si="2"/>
        <v>#VALUE!</v>
      </c>
      <c r="I33" s="17"/>
      <c r="J33" s="18"/>
      <c r="K33"/>
      <c r="L33" s="17"/>
      <c r="M33" s="18"/>
      <c r="N33"/>
      <c r="O33" s="17"/>
      <c r="P33" s="18"/>
      <c r="R33" s="1">
        <f t="shared" si="3"/>
        <v>0</v>
      </c>
    </row>
    <row r="34" spans="1:18" ht="16.5">
      <c r="A34" s="1">
        <f t="shared" si="0"/>
      </c>
      <c r="B34" s="1">
        <v>28</v>
      </c>
      <c r="C34" s="21" t="s">
        <v>7</v>
      </c>
      <c r="D34" s="22" t="s">
        <v>7</v>
      </c>
      <c r="F34" s="27" t="e">
        <f t="shared" si="1"/>
        <v>#VALUE!</v>
      </c>
      <c r="G34" s="28" t="e">
        <f t="shared" si="2"/>
        <v>#VALUE!</v>
      </c>
      <c r="I34" s="17"/>
      <c r="J34" s="18"/>
      <c r="K34"/>
      <c r="L34" s="17"/>
      <c r="M34" s="18"/>
      <c r="N34"/>
      <c r="O34" s="17"/>
      <c r="P34" s="18"/>
      <c r="R34" s="1">
        <f t="shared" si="3"/>
        <v>0</v>
      </c>
    </row>
    <row r="35" spans="1:18" ht="16.5">
      <c r="A35" s="1">
        <f t="shared" si="0"/>
      </c>
      <c r="B35" s="1">
        <v>29</v>
      </c>
      <c r="C35" s="21" t="s">
        <v>7</v>
      </c>
      <c r="D35" s="22" t="s">
        <v>7</v>
      </c>
      <c r="F35" s="27" t="e">
        <f t="shared" si="1"/>
        <v>#VALUE!</v>
      </c>
      <c r="G35" s="28" t="e">
        <f t="shared" si="2"/>
        <v>#VALUE!</v>
      </c>
      <c r="I35" s="17"/>
      <c r="J35" s="18"/>
      <c r="K35"/>
      <c r="L35" s="17"/>
      <c r="M35" s="18"/>
      <c r="N35"/>
      <c r="O35" s="17"/>
      <c r="P35" s="18"/>
      <c r="R35" s="1">
        <f t="shared" si="3"/>
        <v>0</v>
      </c>
    </row>
    <row r="36" spans="1:18" ht="16.5">
      <c r="A36" s="1">
        <f t="shared" si="0"/>
      </c>
      <c r="B36" s="1">
        <v>30</v>
      </c>
      <c r="C36" s="21" t="s">
        <v>7</v>
      </c>
      <c r="D36" s="22" t="s">
        <v>7</v>
      </c>
      <c r="F36" s="27" t="e">
        <f t="shared" si="1"/>
        <v>#VALUE!</v>
      </c>
      <c r="G36" s="28" t="e">
        <f t="shared" si="2"/>
        <v>#VALUE!</v>
      </c>
      <c r="I36" s="17"/>
      <c r="J36" s="18"/>
      <c r="K36"/>
      <c r="L36" s="17"/>
      <c r="M36" s="18"/>
      <c r="N36"/>
      <c r="O36" s="17"/>
      <c r="P36" s="18"/>
      <c r="R36" s="1">
        <f t="shared" si="3"/>
        <v>0</v>
      </c>
    </row>
    <row r="37" spans="1:18" ht="16.5">
      <c r="A37" s="1">
        <f t="shared" si="0"/>
      </c>
      <c r="B37" s="1">
        <v>31</v>
      </c>
      <c r="C37" s="21" t="s">
        <v>7</v>
      </c>
      <c r="D37" s="22" t="s">
        <v>7</v>
      </c>
      <c r="F37" s="27" t="e">
        <f t="shared" si="1"/>
        <v>#VALUE!</v>
      </c>
      <c r="G37" s="28" t="e">
        <f t="shared" si="2"/>
        <v>#VALUE!</v>
      </c>
      <c r="I37" s="17"/>
      <c r="J37" s="18"/>
      <c r="K37"/>
      <c r="L37" s="17"/>
      <c r="M37" s="18"/>
      <c r="N37"/>
      <c r="O37" s="17"/>
      <c r="P37" s="18"/>
      <c r="R37" s="1">
        <f t="shared" si="3"/>
        <v>0</v>
      </c>
    </row>
    <row r="38" spans="1:18" ht="16.5">
      <c r="A38" s="1">
        <f t="shared" si="0"/>
      </c>
      <c r="B38" s="1">
        <v>32</v>
      </c>
      <c r="C38" s="21" t="s">
        <v>7</v>
      </c>
      <c r="D38" s="22" t="s">
        <v>7</v>
      </c>
      <c r="F38" s="27" t="e">
        <f t="shared" si="1"/>
        <v>#VALUE!</v>
      </c>
      <c r="G38" s="28" t="e">
        <f t="shared" si="2"/>
        <v>#VALUE!</v>
      </c>
      <c r="I38" s="17"/>
      <c r="J38" s="18"/>
      <c r="K38"/>
      <c r="L38" s="17"/>
      <c r="M38" s="18"/>
      <c r="N38"/>
      <c r="O38" s="17"/>
      <c r="P38" s="18"/>
      <c r="R38" s="1">
        <f t="shared" si="3"/>
        <v>0</v>
      </c>
    </row>
    <row r="39" spans="1:18" ht="16.5">
      <c r="A39" s="1">
        <f t="shared" si="0"/>
      </c>
      <c r="B39" s="1">
        <v>33</v>
      </c>
      <c r="C39" s="21" t="s">
        <v>7</v>
      </c>
      <c r="D39" s="22" t="s">
        <v>7</v>
      </c>
      <c r="F39" s="27" t="e">
        <f t="shared" si="1"/>
        <v>#VALUE!</v>
      </c>
      <c r="G39" s="28" t="e">
        <f t="shared" si="2"/>
        <v>#VALUE!</v>
      </c>
      <c r="I39" s="17"/>
      <c r="J39" s="18"/>
      <c r="K39"/>
      <c r="L39" s="17"/>
      <c r="M39" s="18"/>
      <c r="N39"/>
      <c r="O39" s="17"/>
      <c r="P39" s="18"/>
      <c r="R39" s="1">
        <f t="shared" si="3"/>
        <v>0</v>
      </c>
    </row>
    <row r="40" spans="1:18" ht="16.5">
      <c r="A40" s="1">
        <f t="shared" si="0"/>
      </c>
      <c r="B40" s="1">
        <v>34</v>
      </c>
      <c r="C40" s="21" t="s">
        <v>7</v>
      </c>
      <c r="D40" s="22" t="s">
        <v>7</v>
      </c>
      <c r="F40" s="27" t="e">
        <f t="shared" si="1"/>
        <v>#VALUE!</v>
      </c>
      <c r="G40" s="28" t="e">
        <f t="shared" si="2"/>
        <v>#VALUE!</v>
      </c>
      <c r="I40" s="17"/>
      <c r="J40" s="18"/>
      <c r="K40"/>
      <c r="L40" s="17"/>
      <c r="M40" s="18"/>
      <c r="N40"/>
      <c r="O40" s="17"/>
      <c r="P40" s="18"/>
      <c r="R40" s="1">
        <f t="shared" si="3"/>
        <v>0</v>
      </c>
    </row>
    <row r="41" spans="1:18" ht="17.25" thickBot="1">
      <c r="A41" s="1">
        <f t="shared" si="0"/>
      </c>
      <c r="B41" s="1">
        <v>35</v>
      </c>
      <c r="C41" s="23" t="s">
        <v>7</v>
      </c>
      <c r="D41" s="24" t="s">
        <v>7</v>
      </c>
      <c r="F41" s="29" t="e">
        <f t="shared" si="1"/>
        <v>#VALUE!</v>
      </c>
      <c r="G41" s="30" t="e">
        <f t="shared" si="2"/>
        <v>#VALUE!</v>
      </c>
      <c r="I41" s="19"/>
      <c r="J41" s="20"/>
      <c r="K41"/>
      <c r="L41" s="19"/>
      <c r="M41" s="20"/>
      <c r="N41"/>
      <c r="O41" s="19"/>
      <c r="P41" s="20"/>
      <c r="R41" s="1">
        <f t="shared" si="3"/>
        <v>0</v>
      </c>
    </row>
    <row r="42" spans="3:4" ht="15">
      <c r="C42" s="1" t="s">
        <v>6</v>
      </c>
      <c r="D42" s="1" t="s">
        <v>7</v>
      </c>
    </row>
    <row r="43" spans="10:18" ht="15">
      <c r="J43" s="6"/>
      <c r="M43" s="6"/>
      <c r="P43" s="6" t="s">
        <v>14</v>
      </c>
      <c r="R43" s="1">
        <f>SUM(R7:R41)</f>
        <v>1515.5</v>
      </c>
    </row>
    <row r="44" spans="3:4" ht="15">
      <c r="C44" s="10" t="s">
        <v>22</v>
      </c>
      <c r="D44" s="1">
        <f>SUM(A7:A41)</f>
        <v>20</v>
      </c>
    </row>
    <row r="45" spans="3:18" ht="16.5">
      <c r="C45" s="9" t="s">
        <v>23</v>
      </c>
      <c r="D45" s="7">
        <f>D44-2</f>
        <v>18</v>
      </c>
      <c r="O45"/>
      <c r="P45"/>
      <c r="Q45"/>
      <c r="R45"/>
    </row>
    <row r="48" spans="3:17" ht="15">
      <c r="C48" s="9" t="s">
        <v>16</v>
      </c>
      <c r="D48" s="7">
        <f>1-((6*R43)/(D44*(D44^2-1)))</f>
        <v>-0.13947368421052642</v>
      </c>
      <c r="E48" s="8"/>
      <c r="F48" s="1" t="s">
        <v>21</v>
      </c>
      <c r="J48" s="3"/>
      <c r="K48" s="3"/>
      <c r="M48" s="3"/>
      <c r="N48" s="3"/>
      <c r="P48" s="3"/>
      <c r="Q48" s="3"/>
    </row>
    <row r="49" spans="3:4" ht="15">
      <c r="C49" s="10" t="s">
        <v>15</v>
      </c>
      <c r="D49" s="1">
        <f>D48/(SQRT((1-D48^2)/D45))</f>
        <v>-0.5975775833770508</v>
      </c>
    </row>
    <row r="50" spans="2:4" ht="15">
      <c r="B50" s="1" t="s">
        <v>13</v>
      </c>
      <c r="C50" s="9" t="s">
        <v>12</v>
      </c>
      <c r="D50" s="7">
        <f>TDIST(ABS(D49),D45,2)</f>
        <v>0.5575656315965645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2001-03-03T02:52:24Z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